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Лист1!$B$17</definedName>
  </definedNames>
  <calcPr calcId="125725"/>
</workbook>
</file>

<file path=xl/calcChain.xml><?xml version="1.0" encoding="utf-8"?>
<calcChain xmlns="http://schemas.openxmlformats.org/spreadsheetml/2006/main">
  <c r="H14" i="1"/>
  <c r="E9"/>
  <c r="C10"/>
  <c r="I14"/>
  <c r="I9"/>
  <c r="H21"/>
  <c r="H20"/>
  <c r="H19"/>
  <c r="H18"/>
  <c r="H17"/>
  <c r="H16"/>
  <c r="H15"/>
  <c r="H13"/>
  <c r="H12"/>
  <c r="H11"/>
  <c r="I11" s="1"/>
  <c r="H10"/>
  <c r="I10" s="1"/>
  <c r="I12"/>
  <c r="I13"/>
  <c r="I15"/>
  <c r="I16"/>
  <c r="I17"/>
  <c r="I18"/>
  <c r="I19"/>
  <c r="I20"/>
  <c r="I21"/>
  <c r="H9"/>
  <c r="E21"/>
  <c r="E20"/>
  <c r="E19"/>
  <c r="E18"/>
  <c r="E17"/>
  <c r="E16"/>
  <c r="E15"/>
  <c r="E14"/>
  <c r="E12"/>
  <c r="E13"/>
  <c r="E11"/>
  <c r="E10"/>
  <c r="C11"/>
  <c r="C9"/>
</calcChain>
</file>

<file path=xl/sharedStrings.xml><?xml version="1.0" encoding="utf-8"?>
<sst xmlns="http://schemas.openxmlformats.org/spreadsheetml/2006/main" count="58" uniqueCount="57">
  <si>
    <t>№</t>
  </si>
  <si>
    <t>Фамилия, имя спортсмена</t>
  </si>
  <si>
    <t>Результат</t>
  </si>
  <si>
    <t>Место</t>
  </si>
  <si>
    <t>Эталон</t>
  </si>
  <si>
    <t>%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</si>
  <si>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</si>
  <si>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</si>
  <si>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</si>
  <si>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</si>
  <si>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Старший судья _____________ Рефери__________</t>
  </si>
  <si>
    <t>Судьи _______________</t>
  </si>
  <si>
    <t>Секретарь _____________</t>
  </si>
  <si>
    <t xml:space="preserve">Мужчины </t>
  </si>
  <si>
    <t>сек.</t>
  </si>
  <si>
    <t>Путилов Юрий</t>
  </si>
  <si>
    <t>Черных Петр</t>
  </si>
  <si>
    <t>4,53,7</t>
  </si>
  <si>
    <t>Балынский Владимир</t>
  </si>
  <si>
    <t>Косович Владимир</t>
  </si>
  <si>
    <t xml:space="preserve">Сенчик Валерий </t>
  </si>
  <si>
    <t>5,10,3</t>
  </si>
  <si>
    <t>5,42,7</t>
  </si>
  <si>
    <t>5,46,2</t>
  </si>
  <si>
    <t>Ковалев Дмитрий</t>
  </si>
  <si>
    <t>5,46,5</t>
  </si>
  <si>
    <t>Веретнов Андрей</t>
  </si>
  <si>
    <t>6,01,4</t>
  </si>
  <si>
    <t>Кудымов Валентин</t>
  </si>
  <si>
    <t>6,09,3</t>
  </si>
  <si>
    <t>Кашин Владимир</t>
  </si>
  <si>
    <t>6,34,5</t>
  </si>
  <si>
    <t>Сизых Николай</t>
  </si>
  <si>
    <t>6,38,5</t>
  </si>
  <si>
    <t>Черников Дмитрий</t>
  </si>
  <si>
    <t>6,57,9</t>
  </si>
  <si>
    <t>Емелин Вячеслав</t>
  </si>
  <si>
    <t>7,23,2</t>
  </si>
  <si>
    <t>Хасанов Анатолий</t>
  </si>
  <si>
    <t>7,48,3</t>
  </si>
  <si>
    <t>6,33,6</t>
  </si>
  <si>
    <t>5,55,0</t>
  </si>
  <si>
    <t>10-11 июня 2015 г.</t>
  </si>
  <si>
    <t>1,5 км, г. Красноясрк</t>
  </si>
  <si>
    <t>мин.</t>
  </si>
  <si>
    <t>5,16,7</t>
  </si>
  <si>
    <t>4,02,3</t>
  </si>
  <si>
    <t>3,58,3</t>
  </si>
  <si>
    <t>3,39,12</t>
  </si>
  <si>
    <t>4,20,52</t>
  </si>
  <si>
    <t>3,52,65</t>
  </si>
  <si>
    <t>4,51,13</t>
  </si>
  <si>
    <t>5,02,96</t>
  </si>
  <si>
    <t>4,08,66</t>
  </si>
  <si>
    <t>4,58,91</t>
  </si>
  <si>
    <t>5,26,91</t>
  </si>
  <si>
    <t>3,42,32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</si>
</sst>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31"/>
  <sheetViews>
    <sheetView tabSelected="1" topLeftCell="B4" workbookViewId="0">
      <selection activeCell="F14" sqref="F14"/>
    </sheetView>
  </sheetViews>
  <sheetFormatPr defaultRowHeight="15"/>
  <cols>
    <col min="1" max="1" width="4.140625" customWidth="1"/>
    <col min="2" max="2" width="31.42578125" customWidth="1"/>
    <col min="3" max="3" width="10.7109375" customWidth="1"/>
    <col min="7" max="9" width="13.42578125" customWidth="1"/>
  </cols>
  <sheetData>
    <row r="1" spans="1:10" ht="18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.75">
      <c r="A2" s="15" t="s">
        <v>6</v>
      </c>
      <c r="B2" s="15"/>
      <c r="C2" s="15"/>
      <c r="D2" s="15"/>
      <c r="E2" s="15"/>
      <c r="F2" s="15"/>
      <c r="G2" s="15"/>
      <c r="H2" s="15"/>
      <c r="I2" s="15"/>
      <c r="J2" s="15"/>
    </row>
    <row r="3" spans="1:10" ht="18.75">
      <c r="A3" s="15" t="s">
        <v>7</v>
      </c>
      <c r="B3" s="15"/>
      <c r="C3" s="15"/>
      <c r="D3" s="15"/>
      <c r="E3" s="15"/>
      <c r="F3" s="15"/>
      <c r="G3" s="15"/>
      <c r="H3" s="15"/>
      <c r="I3" s="15"/>
      <c r="J3" s="15"/>
    </row>
    <row r="4" spans="1:10" ht="18.75">
      <c r="A4" s="15" t="s">
        <v>8</v>
      </c>
      <c r="B4" s="15"/>
      <c r="C4" s="15"/>
      <c r="D4" s="15"/>
      <c r="E4" s="15"/>
      <c r="F4" s="15"/>
      <c r="G4" s="15"/>
      <c r="H4" s="15"/>
      <c r="I4" s="15"/>
      <c r="J4" s="15"/>
    </row>
    <row r="5" spans="1:10" ht="18.75">
      <c r="A5" s="15" t="s">
        <v>13</v>
      </c>
      <c r="B5" s="15"/>
      <c r="C5" s="15"/>
      <c r="D5" s="15"/>
      <c r="E5" s="15"/>
      <c r="F5" s="15"/>
      <c r="G5" s="15"/>
      <c r="H5" s="15"/>
      <c r="I5" s="15"/>
      <c r="J5" s="15"/>
    </row>
    <row r="6" spans="1:10" ht="18.75">
      <c r="A6" s="16" t="s">
        <v>42</v>
      </c>
      <c r="B6" s="16"/>
      <c r="C6" s="11"/>
      <c r="D6" s="11"/>
      <c r="E6" s="11"/>
      <c r="F6" s="11"/>
      <c r="G6" s="11"/>
      <c r="H6" s="17" t="s">
        <v>43</v>
      </c>
      <c r="I6" s="17"/>
      <c r="J6" s="17"/>
    </row>
    <row r="7" spans="1:10" ht="18.75">
      <c r="A7" s="14" t="s">
        <v>0</v>
      </c>
      <c r="B7" s="13" t="s">
        <v>1</v>
      </c>
      <c r="C7" s="13" t="s">
        <v>9</v>
      </c>
      <c r="D7" s="13" t="s">
        <v>2</v>
      </c>
      <c r="E7" s="13"/>
      <c r="F7" s="13"/>
      <c r="G7" s="13"/>
      <c r="H7" s="13" t="s">
        <v>4</v>
      </c>
      <c r="I7" s="13" t="s">
        <v>5</v>
      </c>
      <c r="J7" s="13" t="s">
        <v>3</v>
      </c>
    </row>
    <row r="8" spans="1:10" ht="18.75">
      <c r="A8" s="14"/>
      <c r="B8" s="13"/>
      <c r="C8" s="13"/>
      <c r="D8" s="4" t="s">
        <v>44</v>
      </c>
      <c r="E8" s="4" t="s">
        <v>14</v>
      </c>
      <c r="F8" s="4"/>
      <c r="G8" s="13"/>
      <c r="H8" s="13"/>
      <c r="I8" s="13"/>
      <c r="J8" s="13"/>
    </row>
    <row r="9" spans="1:10" ht="18.75">
      <c r="A9" s="5">
        <v>1</v>
      </c>
      <c r="B9" s="6" t="s">
        <v>15</v>
      </c>
      <c r="C9" s="7">
        <f>2015 - 1938</f>
        <v>77</v>
      </c>
      <c r="D9" s="7" t="s">
        <v>40</v>
      </c>
      <c r="E9" s="7">
        <f>6*60+33+0.6</f>
        <v>393.6</v>
      </c>
      <c r="F9" s="7"/>
      <c r="G9" s="8" t="s">
        <v>45</v>
      </c>
      <c r="H9" s="7">
        <f>5*60+16+0.7</f>
        <v>316.7</v>
      </c>
      <c r="I9" s="9">
        <f>H9*100/E9</f>
        <v>80.462398373983731</v>
      </c>
      <c r="J9" s="19">
        <v>2</v>
      </c>
    </row>
    <row r="10" spans="1:10" ht="18.75">
      <c r="A10" s="5">
        <v>2</v>
      </c>
      <c r="B10" s="6" t="s">
        <v>16</v>
      </c>
      <c r="C10" s="7">
        <f>2015-1962</f>
        <v>53</v>
      </c>
      <c r="D10" s="7" t="s">
        <v>17</v>
      </c>
      <c r="E10" s="7">
        <f>4*60+53+0.7</f>
        <v>293.7</v>
      </c>
      <c r="F10" s="7"/>
      <c r="G10" s="8" t="s">
        <v>46</v>
      </c>
      <c r="H10" s="7">
        <f>4*60+2+0.3</f>
        <v>242.3</v>
      </c>
      <c r="I10" s="9">
        <f t="shared" ref="I10:I21" si="0">H10*100/E10</f>
        <v>82.499148791283631</v>
      </c>
      <c r="J10" s="19">
        <v>1</v>
      </c>
    </row>
    <row r="11" spans="1:10" ht="18.75">
      <c r="A11" s="5">
        <v>3</v>
      </c>
      <c r="B11" s="6" t="s">
        <v>18</v>
      </c>
      <c r="C11" s="7">
        <f>2015-1964</f>
        <v>51</v>
      </c>
      <c r="D11" s="8" t="s">
        <v>21</v>
      </c>
      <c r="E11" s="8">
        <f>5*60+10+0.3</f>
        <v>310.3</v>
      </c>
      <c r="F11" s="8"/>
      <c r="G11" s="8" t="s">
        <v>47</v>
      </c>
      <c r="H11" s="7">
        <f>3*60+58+0.3</f>
        <v>238.3</v>
      </c>
      <c r="I11" s="9">
        <f t="shared" si="0"/>
        <v>76.79664840476957</v>
      </c>
      <c r="J11" s="19">
        <v>3</v>
      </c>
    </row>
    <row r="12" spans="1:10" ht="18.75">
      <c r="A12" s="5">
        <v>4</v>
      </c>
      <c r="B12" s="5" t="s">
        <v>19</v>
      </c>
      <c r="C12" s="7">
        <v>40</v>
      </c>
      <c r="D12" s="7" t="s">
        <v>22</v>
      </c>
      <c r="E12" s="7">
        <f>5*60+42+0.7</f>
        <v>342.7</v>
      </c>
      <c r="F12" s="7"/>
      <c r="G12" s="8" t="s">
        <v>48</v>
      </c>
      <c r="H12" s="7">
        <f>3*60+39+12</f>
        <v>231</v>
      </c>
      <c r="I12" s="9">
        <f t="shared" si="0"/>
        <v>67.40589436825212</v>
      </c>
      <c r="J12" s="8">
        <v>10</v>
      </c>
    </row>
    <row r="13" spans="1:10" ht="18.75">
      <c r="A13" s="5">
        <v>5</v>
      </c>
      <c r="B13" s="5" t="s">
        <v>20</v>
      </c>
      <c r="C13" s="7">
        <v>61</v>
      </c>
      <c r="D13" s="7" t="s">
        <v>23</v>
      </c>
      <c r="E13" s="7">
        <f>5*60+46+0.2</f>
        <v>346.2</v>
      </c>
      <c r="F13" s="7"/>
      <c r="G13" s="8" t="s">
        <v>49</v>
      </c>
      <c r="H13" s="7">
        <f>4*60+20+0.52</f>
        <v>260.52</v>
      </c>
      <c r="I13" s="9">
        <f t="shared" si="0"/>
        <v>75.251299826689774</v>
      </c>
      <c r="J13" s="7">
        <v>5</v>
      </c>
    </row>
    <row r="14" spans="1:10" ht="18.75">
      <c r="A14" s="5">
        <v>6</v>
      </c>
      <c r="B14" s="12" t="s">
        <v>24</v>
      </c>
      <c r="C14" s="7">
        <v>42</v>
      </c>
      <c r="D14" s="7" t="s">
        <v>25</v>
      </c>
      <c r="E14" s="7">
        <f>5*60+46+0.5</f>
        <v>346.5</v>
      </c>
      <c r="F14" s="7"/>
      <c r="G14" s="8" t="s">
        <v>56</v>
      </c>
      <c r="H14" s="7">
        <f>3*60+42.32</f>
        <v>222.32</v>
      </c>
      <c r="I14" s="9">
        <f>H14*100/E14</f>
        <v>64.161616161616166</v>
      </c>
      <c r="J14" s="7">
        <v>12</v>
      </c>
    </row>
    <row r="15" spans="1:10" ht="18.75">
      <c r="A15" s="5">
        <v>7</v>
      </c>
      <c r="B15" s="5" t="s">
        <v>26</v>
      </c>
      <c r="C15" s="7">
        <v>48</v>
      </c>
      <c r="D15" s="7" t="s">
        <v>27</v>
      </c>
      <c r="E15" s="7">
        <f>6*60+1+0.4</f>
        <v>361.4</v>
      </c>
      <c r="F15" s="7"/>
      <c r="G15" s="8" t="s">
        <v>50</v>
      </c>
      <c r="H15" s="7">
        <f>3*60+52+0.65</f>
        <v>232.65</v>
      </c>
      <c r="I15" s="9">
        <f t="shared" si="0"/>
        <v>64.37465412285556</v>
      </c>
      <c r="J15" s="7">
        <v>11</v>
      </c>
    </row>
    <row r="16" spans="1:10" ht="18.75">
      <c r="A16" s="5">
        <v>8</v>
      </c>
      <c r="B16" s="5" t="s">
        <v>28</v>
      </c>
      <c r="C16" s="7">
        <v>61</v>
      </c>
      <c r="D16" s="7" t="s">
        <v>29</v>
      </c>
      <c r="E16" s="7">
        <f>6*60+9+0.3</f>
        <v>369.3</v>
      </c>
      <c r="F16" s="7"/>
      <c r="G16" s="8" t="s">
        <v>49</v>
      </c>
      <c r="H16" s="7">
        <f>4*60+20+0.52</f>
        <v>260.52</v>
      </c>
      <c r="I16" s="9">
        <f t="shared" si="0"/>
        <v>70.544272948822098</v>
      </c>
      <c r="J16" s="7">
        <v>7</v>
      </c>
    </row>
    <row r="17" spans="1:10" ht="18.75">
      <c r="A17" s="5">
        <v>9</v>
      </c>
      <c r="B17" s="5" t="s">
        <v>30</v>
      </c>
      <c r="C17" s="7">
        <v>71</v>
      </c>
      <c r="D17" s="7" t="s">
        <v>31</v>
      </c>
      <c r="E17" s="7">
        <f>6*60+34+0.5</f>
        <v>394.5</v>
      </c>
      <c r="F17" s="7"/>
      <c r="G17" s="8" t="s">
        <v>51</v>
      </c>
      <c r="H17" s="7">
        <f>4*60+51+0.13</f>
        <v>291.13</v>
      </c>
      <c r="I17" s="9">
        <f t="shared" si="0"/>
        <v>73.797211660329538</v>
      </c>
      <c r="J17" s="7">
        <v>6</v>
      </c>
    </row>
    <row r="18" spans="1:10" ht="18.75">
      <c r="A18" s="5">
        <v>10</v>
      </c>
      <c r="B18" s="5" t="s">
        <v>32</v>
      </c>
      <c r="C18" s="7">
        <v>74</v>
      </c>
      <c r="D18" s="7" t="s">
        <v>33</v>
      </c>
      <c r="E18" s="7">
        <f>6*60+38+0.5</f>
        <v>398.5</v>
      </c>
      <c r="F18" s="7"/>
      <c r="G18" s="8" t="s">
        <v>52</v>
      </c>
      <c r="H18" s="7">
        <f>5*60+2+0.96</f>
        <v>302.95999999999998</v>
      </c>
      <c r="I18" s="9">
        <f t="shared" si="0"/>
        <v>76.025094102885816</v>
      </c>
      <c r="J18" s="7">
        <v>4</v>
      </c>
    </row>
    <row r="19" spans="1:10" ht="18.75">
      <c r="A19" s="5">
        <v>11</v>
      </c>
      <c r="B19" s="5" t="s">
        <v>34</v>
      </c>
      <c r="C19" s="7">
        <v>56</v>
      </c>
      <c r="D19" s="7" t="s">
        <v>35</v>
      </c>
      <c r="E19" s="7">
        <f>6*60+57+0.9</f>
        <v>417.9</v>
      </c>
      <c r="F19" s="7"/>
      <c r="G19" s="8" t="s">
        <v>53</v>
      </c>
      <c r="H19" s="7">
        <f>4*60+8.66</f>
        <v>248.66</v>
      </c>
      <c r="I19" s="9">
        <f t="shared" si="0"/>
        <v>59.502273271117495</v>
      </c>
      <c r="J19" s="7">
        <v>13</v>
      </c>
    </row>
    <row r="20" spans="1:10" ht="18.75">
      <c r="A20" s="2">
        <v>12</v>
      </c>
      <c r="B20" s="2" t="s">
        <v>36</v>
      </c>
      <c r="C20" s="3">
        <v>73</v>
      </c>
      <c r="D20" s="3" t="s">
        <v>37</v>
      </c>
      <c r="E20" s="3">
        <f>7*60+23+0.2</f>
        <v>443.2</v>
      </c>
      <c r="F20" s="3"/>
      <c r="G20" s="3" t="s">
        <v>54</v>
      </c>
      <c r="H20" s="3">
        <f>4*60+58.91</f>
        <v>298.90999999999997</v>
      </c>
      <c r="I20" s="10">
        <f t="shared" si="0"/>
        <v>67.44359205776172</v>
      </c>
      <c r="J20" s="18">
        <v>9</v>
      </c>
    </row>
    <row r="21" spans="1:10" ht="18.75">
      <c r="A21" s="2">
        <v>13</v>
      </c>
      <c r="B21" s="2" t="s">
        <v>38</v>
      </c>
      <c r="C21" s="3">
        <v>79</v>
      </c>
      <c r="D21" s="3" t="s">
        <v>39</v>
      </c>
      <c r="E21" s="3">
        <f>7*60+48+0.3</f>
        <v>468.3</v>
      </c>
      <c r="F21" s="3"/>
      <c r="G21" s="3" t="s">
        <v>55</v>
      </c>
      <c r="H21" s="3">
        <f>5*60+26.91</f>
        <v>326.91000000000003</v>
      </c>
      <c r="I21" s="10">
        <f t="shared" si="0"/>
        <v>69.807815502882775</v>
      </c>
      <c r="J21" s="3">
        <v>8</v>
      </c>
    </row>
    <row r="22" spans="1:10" ht="18.75">
      <c r="A22" s="2"/>
      <c r="B22" s="2">
        <v>297</v>
      </c>
      <c r="C22" s="3"/>
      <c r="D22" s="3" t="s">
        <v>41</v>
      </c>
      <c r="E22" s="3"/>
      <c r="F22" s="3"/>
      <c r="G22" s="3"/>
      <c r="H22" s="3"/>
      <c r="I22" s="3"/>
      <c r="J22" s="2"/>
    </row>
    <row r="23" spans="1:10" ht="18.75">
      <c r="A23" s="2"/>
      <c r="B23" s="2"/>
      <c r="C23" s="2"/>
      <c r="D23" s="3"/>
      <c r="E23" s="3"/>
      <c r="F23" s="3"/>
      <c r="G23" s="3"/>
      <c r="H23" s="3"/>
      <c r="I23" s="3"/>
      <c r="J23" s="2"/>
    </row>
    <row r="24" spans="1:10" ht="18.7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8.7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ht="18.7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ht="18.75">
      <c r="A27" s="1" t="s">
        <v>10</v>
      </c>
      <c r="B27" s="1"/>
      <c r="C27" s="1"/>
      <c r="D27" s="1"/>
      <c r="E27" s="1"/>
      <c r="F27" s="1"/>
      <c r="G27" s="1"/>
      <c r="H27" s="1"/>
      <c r="I27" s="1"/>
      <c r="J27" s="1"/>
    </row>
    <row r="28" spans="1:10" ht="18.75">
      <c r="A28" s="1" t="s">
        <v>11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ht="18.75">
      <c r="A29" s="1" t="s">
        <v>12</v>
      </c>
      <c r="B29" s="1"/>
      <c r="C29" s="1"/>
      <c r="D29" s="1"/>
      <c r="E29" s="1"/>
      <c r="F29" s="1"/>
      <c r="G29" s="1"/>
      <c r="H29" s="1"/>
      <c r="I29" s="1"/>
      <c r="J29" s="1"/>
    </row>
    <row r="30" spans="1:10" ht="18.75">
      <c r="A30" s="1"/>
      <c r="B30" s="1"/>
      <c r="C30" s="1"/>
      <c r="D30" s="1"/>
      <c r="E30" s="1"/>
      <c r="F30" s="1"/>
      <c r="G30" s="1"/>
      <c r="H30" s="1"/>
      <c r="I30" s="1"/>
      <c r="J30" s="1"/>
    </row>
    <row r="31" spans="1:10" ht="18.75">
      <c r="A31" s="1"/>
      <c r="B31" s="1"/>
      <c r="C31" s="1"/>
      <c r="D31" s="1"/>
      <c r="E31" s="1"/>
      <c r="F31" s="1"/>
      <c r="G31" s="1"/>
      <c r="H31" s="1"/>
      <c r="I31" s="1"/>
      <c r="J31" s="1"/>
    </row>
  </sheetData>
  <mergeCells count="14">
    <mergeCell ref="A2:J2"/>
    <mergeCell ref="A3:J3"/>
    <mergeCell ref="A4:J4"/>
    <mergeCell ref="A5:J5"/>
    <mergeCell ref="A6:B6"/>
    <mergeCell ref="H6:J6"/>
    <mergeCell ref="H7:H8"/>
    <mergeCell ref="I7:I8"/>
    <mergeCell ref="G7:G8"/>
    <mergeCell ref="J7:J8"/>
    <mergeCell ref="A7:A8"/>
    <mergeCell ref="B7:B8"/>
    <mergeCell ref="C7:C8"/>
    <mergeCell ref="D7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2015-06-15T05:05:37Z</dcterms:modified>
</cp:coreProperties>
</file>